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enise Files\Website - Tools\Start-Up Tools\"/>
    </mc:Choice>
  </mc:AlternateContent>
  <xr:revisionPtr revIDLastSave="0" documentId="8_{59483A36-E527-4779-9E4E-BFE03C41C8CC}" xr6:coauthVersionLast="41" xr6:coauthVersionMax="41" xr10:uidLastSave="{00000000-0000-0000-0000-000000000000}"/>
  <bookViews>
    <workbookView xWindow="-120" yWindow="-120" windowWidth="29040" windowHeight="15990" firstSheet="2" activeTab="2" xr2:uid="{00000000-000D-0000-FFFF-FFFF00000000}"/>
  </bookViews>
  <sheets>
    <sheet name="Compensation 2007-Actual (2)" sheetId="11" r:id="rId1"/>
    <sheet name="Compensation 2007-Est" sheetId="6" r:id="rId2"/>
    <sheet name="Payroll Estimator" sheetId="8" r:id="rId3"/>
  </sheets>
  <definedNames>
    <definedName name="_xlnm.Print_Area" localSheetId="0">'Compensation 2007-Actual (2)'!$A$1:$I$11</definedName>
    <definedName name="_xlnm.Print_Area" localSheetId="1">'Compensation 2007-Est'!$A$1:$I$11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8" l="1"/>
  <c r="D6" i="8"/>
  <c r="D7" i="8"/>
  <c r="D8" i="8"/>
  <c r="D9" i="8"/>
  <c r="D5" i="8"/>
  <c r="C5" i="8"/>
  <c r="E5" i="8" l="1"/>
  <c r="E6" i="8"/>
  <c r="E7" i="8"/>
  <c r="E8" i="8"/>
  <c r="E9" i="8"/>
  <c r="E10" i="8" l="1"/>
  <c r="G6" i="8"/>
  <c r="G7" i="8" s="1"/>
  <c r="G8" i="8" s="1"/>
  <c r="G9" i="8" s="1"/>
  <c r="C9" i="8" l="1"/>
  <c r="C8" i="8"/>
  <c r="C7" i="8"/>
  <c r="C6" i="8"/>
  <c r="F6" i="8" l="1"/>
  <c r="F7" i="8"/>
  <c r="F8" i="8"/>
  <c r="F9" i="8"/>
  <c r="F5" i="8"/>
  <c r="B12" i="8"/>
  <c r="C5" i="11"/>
  <c r="C8" i="11" s="1"/>
  <c r="D5" i="11"/>
  <c r="E5" i="11"/>
  <c r="E8" i="11" s="1"/>
  <c r="F5" i="11"/>
  <c r="F8" i="11" s="1"/>
  <c r="H5" i="11"/>
  <c r="H8" i="11" s="1"/>
  <c r="B15" i="11" s="1"/>
  <c r="B8" i="11"/>
  <c r="B10" i="11"/>
  <c r="C5" i="6"/>
  <c r="C8" i="6" s="1"/>
  <c r="D5" i="6"/>
  <c r="D8" i="6" s="1"/>
  <c r="E5" i="6"/>
  <c r="E8" i="6"/>
  <c r="F5" i="6"/>
  <c r="F8" i="6" s="1"/>
  <c r="H5" i="6"/>
  <c r="B8" i="6"/>
  <c r="B10" i="6"/>
  <c r="H8" i="6"/>
  <c r="B15" i="6" s="1"/>
  <c r="D8" i="11"/>
  <c r="H9" i="8" l="1"/>
  <c r="G5" i="6"/>
  <c r="G8" i="11"/>
  <c r="B11" i="11" s="1"/>
  <c r="G10" i="8"/>
  <c r="H7" i="8"/>
  <c r="H8" i="8"/>
  <c r="F10" i="8"/>
  <c r="H6" i="8"/>
  <c r="G8" i="6"/>
  <c r="B11" i="6" s="1"/>
  <c r="B12" i="6" s="1"/>
  <c r="B14" i="6" s="1"/>
  <c r="B16" i="6" s="1"/>
  <c r="B12" i="11"/>
  <c r="B14" i="11" s="1"/>
  <c r="B16" i="11" s="1"/>
  <c r="C10" i="8"/>
  <c r="H5" i="8"/>
  <c r="G5" i="11"/>
  <c r="H10" i="8" l="1"/>
  <c r="B13" i="8" s="1"/>
  <c r="B14" i="8" s="1"/>
</calcChain>
</file>

<file path=xl/sharedStrings.xml><?xml version="1.0" encoding="utf-8"?>
<sst xmlns="http://schemas.openxmlformats.org/spreadsheetml/2006/main" count="83" uniqueCount="49">
  <si>
    <t>Annual</t>
  </si>
  <si>
    <t>Salaries</t>
  </si>
  <si>
    <t xml:space="preserve">Total </t>
  </si>
  <si>
    <t>Employment</t>
  </si>
  <si>
    <t>FICA Match</t>
  </si>
  <si>
    <t>Workers Comp</t>
  </si>
  <si>
    <t>Taxes</t>
  </si>
  <si>
    <t>7.65%</t>
  </si>
  <si>
    <t>.800%</t>
  </si>
  <si>
    <t>Employment Taxes</t>
  </si>
  <si>
    <t>401K</t>
  </si>
  <si>
    <t>Match</t>
  </si>
  <si>
    <t>7,000 limit</t>
  </si>
  <si>
    <t>10,000 limit</t>
  </si>
  <si>
    <t>.37%</t>
  </si>
  <si>
    <t>1.3%</t>
  </si>
  <si>
    <t>SUTA</t>
  </si>
  <si>
    <t>FUTA</t>
  </si>
  <si>
    <t>Comments</t>
  </si>
  <si>
    <t>TBD - Director, Business Resource Center</t>
  </si>
  <si>
    <t>2006 Current</t>
  </si>
  <si>
    <t>Total Salaries</t>
  </si>
  <si>
    <t>Total Employer Taxes</t>
  </si>
  <si>
    <t>TOTAL SALARIES &amp; EMPLOYER TAXES</t>
  </si>
  <si>
    <t>Total Salaries &amp; Employer Taxes</t>
  </si>
  <si>
    <t>401(k) Employer Contribution</t>
  </si>
  <si>
    <t>TOTAL SALARIES, EMPLOYER TAXES, &amp; 401(k)</t>
  </si>
  <si>
    <t>up to 3%</t>
  </si>
  <si>
    <t>TBD - Director, Business Resource Center (4% Increase)</t>
  </si>
  <si>
    <t>2007 Current</t>
  </si>
  <si>
    <t>TOTAL SALARIES/WAGES &amp; EMPLOYER TAXES</t>
  </si>
  <si>
    <t>Salaries/Wages</t>
  </si>
  <si>
    <t>Employee 1</t>
  </si>
  <si>
    <t xml:space="preserve">Employee 2 </t>
  </si>
  <si>
    <t>Employee 3</t>
  </si>
  <si>
    <t>Employee 4</t>
  </si>
  <si>
    <t>Employee 5</t>
  </si>
  <si>
    <r>
      <t>NOTE</t>
    </r>
    <r>
      <rPr>
        <b/>
        <sz val="10"/>
        <color indexed="10"/>
        <rFont val="Arial"/>
        <family val="2"/>
      </rPr>
      <t>: This is a payroll taxes estimator. It is advisable to seek the opinion of a reputable accountant when planning the financial aspects of your business.</t>
    </r>
  </si>
  <si>
    <r>
      <t>**</t>
    </r>
    <r>
      <rPr>
        <b/>
        <sz val="10"/>
        <rFont val="Arial"/>
        <family val="2"/>
      </rPr>
      <t>Workers Comp</t>
    </r>
  </si>
  <si>
    <r>
      <rPr>
        <b/>
        <sz val="18"/>
        <color rgb="FFFF0000"/>
        <rFont val="Arial"/>
        <family val="2"/>
      </rPr>
      <t>**</t>
    </r>
    <r>
      <rPr>
        <b/>
        <sz val="10"/>
        <rFont val="Arial"/>
        <family val="2"/>
      </rPr>
      <t>SUTA</t>
    </r>
  </si>
  <si>
    <t>SUTA rate is Standard rate, non-construction</t>
  </si>
  <si>
    <t>$132,900 limit</t>
  </si>
  <si>
    <t>Employment Taxes 2019</t>
  </si>
  <si>
    <r>
      <rPr>
        <b/>
        <sz val="18"/>
        <color rgb="FFFF0000"/>
        <rFont val="Arial"/>
        <family val="2"/>
      </rPr>
      <t>*</t>
    </r>
    <r>
      <rPr>
        <b/>
        <sz val="10"/>
        <rFont val="Arial"/>
        <family val="2"/>
      </rPr>
      <t>FICA Social Security</t>
    </r>
  </si>
  <si>
    <t>FICA Medicare</t>
  </si>
  <si>
    <t>NO LIMIT</t>
  </si>
  <si>
    <t>$7,000 limit per Quarter</t>
  </si>
  <si>
    <t>$13,100 limit</t>
  </si>
  <si>
    <t>2019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</si>
</sst>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4" fontId="1" fillId="0" borderId="0" xfId="0" applyNumberFormat="1" applyFont="1"/>
    <xf numFmtId="4" fontId="0" fillId="0" borderId="0" xfId="0" applyNumberFormat="1"/>
    <xf numFmtId="0" fontId="1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 applyBorder="1"/>
    <xf numFmtId="4" fontId="0" fillId="0" borderId="0" xfId="0" applyNumberFormat="1" applyBorder="1"/>
    <xf numFmtId="4" fontId="1" fillId="0" borderId="2" xfId="0" applyNumberFormat="1" applyFont="1" applyBorder="1"/>
    <xf numFmtId="4" fontId="1" fillId="0" borderId="3" xfId="0" applyNumberFormat="1" applyFont="1" applyBorder="1" applyAlignment="1">
      <alignment horizontal="center"/>
    </xf>
    <xf numFmtId="4" fontId="2" fillId="0" borderId="3" xfId="0" applyNumberFormat="1" applyFont="1" applyBorder="1"/>
    <xf numFmtId="4" fontId="0" fillId="0" borderId="3" xfId="0" applyNumberFormat="1" applyBorder="1"/>
    <xf numFmtId="4" fontId="1" fillId="0" borderId="4" xfId="0" applyNumberFormat="1" applyFont="1" applyBorder="1"/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3" fillId="0" borderId="0" xfId="0" applyNumberFormat="1" applyFont="1"/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1" xfId="0" applyNumberFormat="1" applyBorder="1"/>
    <xf numFmtId="4" fontId="1" fillId="0" borderId="1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" fontId="4" fillId="2" borderId="0" xfId="0" applyNumberFormat="1" applyFont="1" applyFill="1"/>
    <xf numFmtId="0" fontId="4" fillId="2" borderId="0" xfId="0" applyFont="1" applyFill="1" applyAlignment="1">
      <alignment horizontal="right"/>
    </xf>
    <xf numFmtId="4" fontId="5" fillId="3" borderId="0" xfId="0" applyNumberFormat="1" applyFont="1" applyFill="1"/>
    <xf numFmtId="0" fontId="0" fillId="0" borderId="0" xfId="0" applyAlignment="1">
      <alignment horizontal="right"/>
    </xf>
    <xf numFmtId="0" fontId="0" fillId="3" borderId="0" xfId="0" applyFill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1" xfId="0" applyNumberFormat="1" applyFont="1" applyBorder="1"/>
    <xf numFmtId="4" fontId="6" fillId="0" borderId="0" xfId="0" applyNumberFormat="1" applyFont="1" applyFill="1" applyBorder="1" applyAlignment="1">
      <alignment horizontal="left"/>
    </xf>
    <xf numFmtId="0" fontId="0" fillId="0" borderId="0" xfId="0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5" fillId="0" borderId="0" xfId="0" applyNumberFormat="1" applyFont="1" applyFill="1" applyBorder="1"/>
    <xf numFmtId="4" fontId="1" fillId="0" borderId="16" xfId="0" applyNumberFormat="1" applyFont="1" applyBorder="1"/>
    <xf numFmtId="4" fontId="2" fillId="0" borderId="12" xfId="0" applyNumberFormat="1" applyFont="1" applyBorder="1"/>
    <xf numFmtId="4" fontId="2" fillId="0" borderId="7" xfId="0" applyNumberFormat="1" applyFont="1" applyBorder="1"/>
    <xf numFmtId="4" fontId="2" fillId="0" borderId="30" xfId="0" applyNumberFormat="1" applyFont="1" applyBorder="1"/>
    <xf numFmtId="10" fontId="1" fillId="0" borderId="4" xfId="0" applyNumberFormat="1" applyFont="1" applyBorder="1" applyAlignment="1">
      <alignment horizontal="center"/>
    </xf>
    <xf numFmtId="10" fontId="10" fillId="0" borderId="4" xfId="0" applyNumberFormat="1" applyFont="1" applyBorder="1" applyAlignment="1">
      <alignment horizontal="center"/>
    </xf>
    <xf numFmtId="0" fontId="12" fillId="2" borderId="0" xfId="0" applyFont="1" applyFill="1" applyAlignment="1">
      <alignment horizontal="right"/>
    </xf>
    <xf numFmtId="4" fontId="12" fillId="2" borderId="0" xfId="0" applyNumberFormat="1" applyFont="1" applyFill="1"/>
    <xf numFmtId="0" fontId="2" fillId="0" borderId="0" xfId="0" applyFont="1"/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" fontId="0" fillId="0" borderId="1" xfId="0" applyNumberFormat="1" applyBorder="1" applyProtection="1">
      <protection locked="0"/>
    </xf>
    <xf numFmtId="0" fontId="1" fillId="4" borderId="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10" fontId="7" fillId="0" borderId="4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>
      <alignment horizont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9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11</xdr:row>
      <xdr:rowOff>1</xdr:rowOff>
    </xdr:from>
    <xdr:to>
      <xdr:col>8</xdr:col>
      <xdr:colOff>9525</xdr:colOff>
      <xdr:row>15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86350" y="1971676"/>
          <a:ext cx="3657600" cy="733424"/>
        </a:xfrm>
        <a:prstGeom prst="rect">
          <a:avLst/>
        </a:prstGeom>
        <a:solidFill>
          <a:schemeClr val="bg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FF0000"/>
              </a:solidFill>
            </a:rPr>
            <a:t>*</a:t>
          </a:r>
          <a:r>
            <a:rPr lang="en-US" sz="1000"/>
            <a:t>FICA: The current employer contribution is 6.2% for social security, and 1.45% for medicare.  The same as the employee contributions.</a:t>
          </a:r>
        </a:p>
      </xdr:txBody>
    </xdr:sp>
    <xdr:clientData/>
  </xdr:twoCellAnchor>
  <xdr:twoCellAnchor>
    <xdr:from>
      <xdr:col>2</xdr:col>
      <xdr:colOff>895350</xdr:colOff>
      <xdr:row>15</xdr:row>
      <xdr:rowOff>133349</xdr:rowOff>
    </xdr:from>
    <xdr:to>
      <xdr:col>8</xdr:col>
      <xdr:colOff>19050</xdr:colOff>
      <xdr:row>20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95875" y="2762249"/>
          <a:ext cx="3657600" cy="75247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FF0000"/>
              </a:solidFill>
            </a:rPr>
            <a:t>*</a:t>
          </a:r>
          <a:r>
            <a:rPr 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000">
              <a:solidFill>
                <a:sysClr val="windowText" lastClr="000000"/>
              </a:solidFill>
            </a:rPr>
            <a:t>Workers compensation and SUTA rates vary. Contact your provider for your specific workers compensation rate, and the state for your SUTA rate.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activeCell="C12" sqref="C12"/>
    </sheetView>
  </sheetViews>
  <sheetFormatPr defaultRowHeight="12.75" x14ac:dyDescent="0.2"/>
  <cols>
    <col min="1" max="1" width="47.7109375" bestFit="1" customWidth="1"/>
    <col min="2" max="2" width="15.28515625" style="3" customWidth="1"/>
    <col min="3" max="3" width="11.28515625" bestFit="1" customWidth="1"/>
    <col min="4" max="4" width="14.42578125" bestFit="1" customWidth="1"/>
    <col min="5" max="5" width="11.28515625" bestFit="1" customWidth="1"/>
    <col min="6" max="6" width="14.42578125" bestFit="1" customWidth="1"/>
    <col min="7" max="7" width="12.28515625" bestFit="1" customWidth="1"/>
    <col min="8" max="8" width="10.5703125" bestFit="1" customWidth="1"/>
    <col min="9" max="9" width="25.140625" bestFit="1" customWidth="1"/>
  </cols>
  <sheetData>
    <row r="1" spans="1:9" x14ac:dyDescent="0.2">
      <c r="C1" s="75" t="s">
        <v>9</v>
      </c>
      <c r="D1" s="76"/>
      <c r="E1" s="76"/>
      <c r="F1" s="76"/>
      <c r="G1" s="77"/>
      <c r="H1" s="1"/>
    </row>
    <row r="2" spans="1:9" x14ac:dyDescent="0.2">
      <c r="C2" s="15"/>
      <c r="D2" s="20"/>
      <c r="E2" s="20" t="s">
        <v>12</v>
      </c>
      <c r="F2" s="21" t="s">
        <v>13</v>
      </c>
      <c r="G2" s="24" t="s">
        <v>2</v>
      </c>
      <c r="H2" s="22" t="s">
        <v>10</v>
      </c>
      <c r="I2" s="30" t="s">
        <v>18</v>
      </c>
    </row>
    <row r="3" spans="1:9" x14ac:dyDescent="0.2">
      <c r="B3" s="22" t="s">
        <v>29</v>
      </c>
      <c r="C3" s="5" t="s">
        <v>4</v>
      </c>
      <c r="D3" s="6" t="s">
        <v>5</v>
      </c>
      <c r="E3" s="6" t="s">
        <v>17</v>
      </c>
      <c r="F3" s="6" t="s">
        <v>16</v>
      </c>
      <c r="G3" s="18" t="s">
        <v>3</v>
      </c>
      <c r="H3" s="11" t="s">
        <v>11</v>
      </c>
    </row>
    <row r="4" spans="1:9" x14ac:dyDescent="0.2">
      <c r="A4" s="4" t="s">
        <v>1</v>
      </c>
      <c r="B4" s="29" t="s">
        <v>0</v>
      </c>
      <c r="C4" s="26" t="s">
        <v>7</v>
      </c>
      <c r="D4" s="27" t="s">
        <v>14</v>
      </c>
      <c r="E4" s="27" t="s">
        <v>8</v>
      </c>
      <c r="F4" s="27" t="s">
        <v>15</v>
      </c>
      <c r="G4" s="19" t="s">
        <v>6</v>
      </c>
      <c r="H4" s="28" t="s">
        <v>27</v>
      </c>
    </row>
    <row r="5" spans="1:9" x14ac:dyDescent="0.2">
      <c r="A5" t="s">
        <v>19</v>
      </c>
      <c r="B5" s="13">
        <v>50000</v>
      </c>
      <c r="C5" s="7">
        <f>SUM(B5)*7.65%</f>
        <v>3825</v>
      </c>
      <c r="D5" s="8">
        <f>SUM(B5)*0.37%</f>
        <v>185</v>
      </c>
      <c r="E5" s="8">
        <f>7000*0.8%</f>
        <v>56</v>
      </c>
      <c r="F5" s="8">
        <f>10000*1.3%</f>
        <v>130</v>
      </c>
      <c r="G5" s="8">
        <f>SUM(C5:F5)</f>
        <v>4196</v>
      </c>
      <c r="H5" s="12">
        <f>SUM(B5)*3%</f>
        <v>1500</v>
      </c>
    </row>
    <row r="6" spans="1:9" x14ac:dyDescent="0.2">
      <c r="B6" s="13"/>
      <c r="C6" s="7"/>
      <c r="D6" s="8"/>
      <c r="E6" s="8"/>
      <c r="F6" s="8"/>
      <c r="G6" s="8"/>
      <c r="H6" s="12"/>
    </row>
    <row r="7" spans="1:9" ht="13.5" thickBot="1" x14ac:dyDescent="0.25">
      <c r="B7" s="23"/>
      <c r="C7" s="37"/>
      <c r="D7" s="38"/>
      <c r="E7" s="38"/>
      <c r="F7" s="38"/>
      <c r="G7" s="38"/>
      <c r="H7" s="39"/>
    </row>
    <row r="8" spans="1:9" s="4" customFormat="1" x14ac:dyDescent="0.2">
      <c r="B8" s="14">
        <f>SUM(B5:B7)</f>
        <v>50000</v>
      </c>
      <c r="C8" s="16">
        <f>SUM(C5:C7)</f>
        <v>3825</v>
      </c>
      <c r="D8" s="10">
        <f>SUM(D5:D7)</f>
        <v>185</v>
      </c>
      <c r="E8" s="10">
        <f>SUM(E5:E7)</f>
        <v>56</v>
      </c>
      <c r="F8" s="10">
        <f>SUM(F5:F7)</f>
        <v>130</v>
      </c>
      <c r="G8" s="10">
        <f>SUM(C8:F8)</f>
        <v>4196</v>
      </c>
      <c r="H8" s="14">
        <f>SUM(H5:H7)</f>
        <v>1500</v>
      </c>
    </row>
    <row r="9" spans="1:9" x14ac:dyDescent="0.2">
      <c r="C9" s="7"/>
      <c r="D9" s="8"/>
      <c r="E9" s="8"/>
      <c r="F9" s="8"/>
      <c r="G9" s="8"/>
      <c r="H9" s="8"/>
    </row>
    <row r="10" spans="1:9" x14ac:dyDescent="0.2">
      <c r="A10" s="31" t="s">
        <v>21</v>
      </c>
      <c r="B10" s="3">
        <f>SUM(B8)</f>
        <v>50000</v>
      </c>
      <c r="C10" s="3"/>
      <c r="D10" s="3"/>
      <c r="H10" s="25"/>
    </row>
    <row r="11" spans="1:9" x14ac:dyDescent="0.2">
      <c r="A11" s="31" t="s">
        <v>22</v>
      </c>
      <c r="B11" s="9">
        <f>SUM(G8)</f>
        <v>4196</v>
      </c>
      <c r="C11" s="3"/>
      <c r="D11" s="2"/>
      <c r="G11" s="17"/>
      <c r="H11" s="25"/>
    </row>
    <row r="12" spans="1:9" s="36" customFormat="1" x14ac:dyDescent="0.2">
      <c r="A12" s="33" t="s">
        <v>23</v>
      </c>
      <c r="B12" s="32">
        <f>SUM(B10+B11)</f>
        <v>54196</v>
      </c>
      <c r="C12"/>
      <c r="D12"/>
      <c r="E12"/>
      <c r="F12"/>
      <c r="G12"/>
      <c r="H12"/>
      <c r="I12"/>
    </row>
    <row r="13" spans="1:9" x14ac:dyDescent="0.2">
      <c r="B13" s="34"/>
    </row>
    <row r="14" spans="1:9" x14ac:dyDescent="0.2">
      <c r="A14" s="35" t="s">
        <v>24</v>
      </c>
      <c r="B14" s="3">
        <f>SUM(B12)</f>
        <v>54196</v>
      </c>
    </row>
    <row r="15" spans="1:9" x14ac:dyDescent="0.2">
      <c r="A15" s="35" t="s">
        <v>25</v>
      </c>
      <c r="B15" s="3">
        <f>SUM(H8)</f>
        <v>1500</v>
      </c>
    </row>
    <row r="16" spans="1:9" s="36" customFormat="1" x14ac:dyDescent="0.2">
      <c r="A16" s="33" t="s">
        <v>26</v>
      </c>
      <c r="B16" s="32">
        <f>SUM(B14+B15)</f>
        <v>55696</v>
      </c>
      <c r="C16"/>
      <c r="D16"/>
      <c r="E16"/>
      <c r="F16"/>
      <c r="G16"/>
      <c r="H16"/>
      <c r="I16"/>
    </row>
    <row r="17" spans="1:9" x14ac:dyDescent="0.2">
      <c r="A17" s="1"/>
      <c r="B17" s="9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9"/>
      <c r="C18" s="1"/>
      <c r="D18" s="1"/>
      <c r="E18" s="1"/>
      <c r="F18" s="1"/>
      <c r="G18" s="1"/>
      <c r="H18" s="1"/>
      <c r="I18" s="1"/>
    </row>
  </sheetData>
  <mergeCells count="1">
    <mergeCell ref="C1:G1"/>
  </mergeCells>
  <phoneticPr fontId="0" type="noConversion"/>
  <printOptions gridLines="1"/>
  <pageMargins left="0.75" right="0.75" top="1" bottom="1" header="0.5" footer="0.5"/>
  <pageSetup scale="67" orientation="landscape" horizontalDpi="4294967293" verticalDpi="4294967293" r:id="rId1"/>
  <headerFooter alignWithMargins="0">
    <oddHeader>&amp;C2006 Compensation Worksheet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B6" sqref="B6"/>
    </sheetView>
  </sheetViews>
  <sheetFormatPr defaultRowHeight="12.75" x14ac:dyDescent="0.2"/>
  <cols>
    <col min="1" max="1" width="49.28515625" bestFit="1" customWidth="1"/>
    <col min="2" max="2" width="15.28515625" style="3" customWidth="1"/>
    <col min="3" max="3" width="11.28515625" bestFit="1" customWidth="1"/>
    <col min="4" max="4" width="14.42578125" bestFit="1" customWidth="1"/>
    <col min="5" max="5" width="11.28515625" bestFit="1" customWidth="1"/>
    <col min="6" max="6" width="14.42578125" bestFit="1" customWidth="1"/>
    <col min="7" max="7" width="12.28515625" bestFit="1" customWidth="1"/>
    <col min="8" max="8" width="10.5703125" bestFit="1" customWidth="1"/>
    <col min="9" max="9" width="25.140625" bestFit="1" customWidth="1"/>
  </cols>
  <sheetData>
    <row r="1" spans="1:9" x14ac:dyDescent="0.2">
      <c r="C1" s="75" t="s">
        <v>9</v>
      </c>
      <c r="D1" s="76"/>
      <c r="E1" s="76"/>
      <c r="F1" s="76"/>
      <c r="G1" s="77"/>
      <c r="H1" s="1"/>
    </row>
    <row r="2" spans="1:9" x14ac:dyDescent="0.2">
      <c r="C2" s="15"/>
      <c r="D2" s="20"/>
      <c r="E2" s="20" t="s">
        <v>12</v>
      </c>
      <c r="F2" s="21" t="s">
        <v>13</v>
      </c>
      <c r="G2" s="24" t="s">
        <v>2</v>
      </c>
      <c r="H2" s="22" t="s">
        <v>10</v>
      </c>
      <c r="I2" s="30" t="s">
        <v>18</v>
      </c>
    </row>
    <row r="3" spans="1:9" x14ac:dyDescent="0.2">
      <c r="B3" s="22" t="s">
        <v>20</v>
      </c>
      <c r="C3" s="5" t="s">
        <v>4</v>
      </c>
      <c r="D3" s="6" t="s">
        <v>5</v>
      </c>
      <c r="E3" s="6" t="s">
        <v>17</v>
      </c>
      <c r="F3" s="6" t="s">
        <v>16</v>
      </c>
      <c r="G3" s="18" t="s">
        <v>3</v>
      </c>
      <c r="H3" s="11" t="s">
        <v>11</v>
      </c>
    </row>
    <row r="4" spans="1:9" x14ac:dyDescent="0.2">
      <c r="A4" s="4" t="s">
        <v>1</v>
      </c>
      <c r="B4" s="29" t="s">
        <v>0</v>
      </c>
      <c r="C4" s="26" t="s">
        <v>7</v>
      </c>
      <c r="D4" s="27" t="s">
        <v>14</v>
      </c>
      <c r="E4" s="27" t="s">
        <v>8</v>
      </c>
      <c r="F4" s="27" t="s">
        <v>15</v>
      </c>
      <c r="G4" s="19" t="s">
        <v>6</v>
      </c>
      <c r="H4" s="28" t="s">
        <v>27</v>
      </c>
    </row>
    <row r="5" spans="1:9" x14ac:dyDescent="0.2">
      <c r="A5" t="s">
        <v>28</v>
      </c>
      <c r="B5" s="13">
        <v>52000</v>
      </c>
      <c r="C5" s="7">
        <f>SUM(B5)*7.65%</f>
        <v>3978</v>
      </c>
      <c r="D5" s="8">
        <f>SUM(B5)*0.37%</f>
        <v>192.4</v>
      </c>
      <c r="E5" s="8">
        <f>7000*0.8%</f>
        <v>56</v>
      </c>
      <c r="F5" s="8">
        <f>10000*1.3%</f>
        <v>130</v>
      </c>
      <c r="G5" s="8">
        <f>SUM(C5:F5)</f>
        <v>4356.3999999999996</v>
      </c>
      <c r="H5" s="12">
        <f>SUM(B5)*3%</f>
        <v>1560</v>
      </c>
    </row>
    <row r="6" spans="1:9" x14ac:dyDescent="0.2">
      <c r="B6" s="13"/>
      <c r="C6" s="7"/>
      <c r="D6" s="8"/>
      <c r="E6" s="8"/>
      <c r="F6" s="8"/>
      <c r="G6" s="8"/>
      <c r="H6" s="12"/>
    </row>
    <row r="7" spans="1:9" ht="13.5" thickBot="1" x14ac:dyDescent="0.25">
      <c r="B7" s="23"/>
      <c r="C7" s="37"/>
      <c r="D7" s="38"/>
      <c r="E7" s="38"/>
      <c r="F7" s="38"/>
      <c r="G7" s="38"/>
      <c r="H7" s="39"/>
    </row>
    <row r="8" spans="1:9" s="4" customFormat="1" x14ac:dyDescent="0.2">
      <c r="B8" s="14">
        <f>SUM(B5:B7)</f>
        <v>52000</v>
      </c>
      <c r="C8" s="16">
        <f>SUM(C5:C7)</f>
        <v>3978</v>
      </c>
      <c r="D8" s="10">
        <f>SUM(D5:D7)</f>
        <v>192.4</v>
      </c>
      <c r="E8" s="10">
        <f>SUM(E5:E7)</f>
        <v>56</v>
      </c>
      <c r="F8" s="10">
        <f>SUM(F5:F7)</f>
        <v>130</v>
      </c>
      <c r="G8" s="10">
        <f>SUM(C8:F8)</f>
        <v>4356.3999999999996</v>
      </c>
      <c r="H8" s="14">
        <f>SUM(H5:H7)</f>
        <v>1560</v>
      </c>
    </row>
    <row r="9" spans="1:9" x14ac:dyDescent="0.2">
      <c r="C9" s="7"/>
      <c r="D9" s="8"/>
      <c r="E9" s="8"/>
      <c r="F9" s="8"/>
      <c r="G9" s="8"/>
      <c r="H9" s="8"/>
    </row>
    <row r="10" spans="1:9" x14ac:dyDescent="0.2">
      <c r="A10" s="31" t="s">
        <v>21</v>
      </c>
      <c r="B10" s="3">
        <f>SUM(B8)</f>
        <v>52000</v>
      </c>
      <c r="C10" s="3"/>
      <c r="D10" s="3"/>
      <c r="H10" s="25"/>
    </row>
    <row r="11" spans="1:9" x14ac:dyDescent="0.2">
      <c r="A11" s="31" t="s">
        <v>22</v>
      </c>
      <c r="B11" s="9">
        <f>SUM(G8)</f>
        <v>4356.3999999999996</v>
      </c>
      <c r="C11" s="3"/>
      <c r="D11" s="2"/>
      <c r="G11" s="17"/>
      <c r="H11" s="25"/>
    </row>
    <row r="12" spans="1:9" x14ac:dyDescent="0.2">
      <c r="A12" s="33" t="s">
        <v>23</v>
      </c>
      <c r="B12" s="32">
        <f>SUM(B10+B11)</f>
        <v>56356.4</v>
      </c>
    </row>
    <row r="13" spans="1:9" x14ac:dyDescent="0.2">
      <c r="B13" s="34"/>
    </row>
    <row r="14" spans="1:9" x14ac:dyDescent="0.2">
      <c r="A14" s="35" t="s">
        <v>24</v>
      </c>
      <c r="B14" s="3">
        <f>SUM(B12)</f>
        <v>56356.4</v>
      </c>
    </row>
    <row r="15" spans="1:9" x14ac:dyDescent="0.2">
      <c r="A15" s="35" t="s">
        <v>25</v>
      </c>
      <c r="B15" s="3">
        <f>SUM(H8)</f>
        <v>1560</v>
      </c>
    </row>
    <row r="16" spans="1:9" x14ac:dyDescent="0.2">
      <c r="A16" s="33" t="s">
        <v>26</v>
      </c>
      <c r="B16" s="32">
        <f>SUM(B14+B15)</f>
        <v>57916.4</v>
      </c>
    </row>
  </sheetData>
  <mergeCells count="1">
    <mergeCell ref="C1:G1"/>
  </mergeCells>
  <phoneticPr fontId="0" type="noConversion"/>
  <printOptions gridLines="1"/>
  <pageMargins left="0.75" right="0.75" top="1" bottom="1" header="0.5" footer="0.5"/>
  <pageSetup scale="67" orientation="landscape" horizontalDpi="4294967293" verticalDpi="4294967293" r:id="rId1"/>
  <headerFooter alignWithMargins="0">
    <oddHeader>&amp;C2006 Compensation Worksheet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tabSelected="1" zoomScaleNormal="100" workbookViewId="0">
      <selection activeCell="G29" sqref="G29"/>
    </sheetView>
  </sheetViews>
  <sheetFormatPr defaultRowHeight="12.75" x14ac:dyDescent="0.2"/>
  <cols>
    <col min="1" max="1" width="47.7109375" bestFit="1" customWidth="1"/>
    <col min="2" max="2" width="15.28515625" style="3" customWidth="1"/>
    <col min="3" max="3" width="13.7109375" customWidth="1"/>
    <col min="4" max="4" width="13.42578125" style="3" customWidth="1"/>
    <col min="5" max="5" width="16.28515625" customWidth="1"/>
    <col min="6" max="6" width="11.140625" bestFit="1" customWidth="1"/>
    <col min="7" max="7" width="14.42578125" bestFit="1" customWidth="1"/>
    <col min="8" max="8" width="12.28515625" bestFit="1" customWidth="1"/>
    <col min="9" max="9" width="65.5703125" customWidth="1"/>
  </cols>
  <sheetData>
    <row r="1" spans="1:9" ht="15" customHeight="1" x14ac:dyDescent="0.2">
      <c r="A1" s="78" t="s">
        <v>37</v>
      </c>
      <c r="C1" s="64" t="s">
        <v>42</v>
      </c>
      <c r="E1" s="65"/>
      <c r="F1" s="65"/>
      <c r="G1" s="65"/>
      <c r="H1" s="66"/>
    </row>
    <row r="2" spans="1:9" ht="26.25" customHeight="1" x14ac:dyDescent="0.2">
      <c r="A2" s="79"/>
      <c r="C2" s="67" t="s">
        <v>41</v>
      </c>
      <c r="D2" s="68" t="s">
        <v>45</v>
      </c>
      <c r="E2" s="68"/>
      <c r="F2" s="74" t="s">
        <v>46</v>
      </c>
      <c r="G2" s="69" t="s">
        <v>47</v>
      </c>
      <c r="H2" s="70" t="s">
        <v>2</v>
      </c>
      <c r="I2" s="30" t="s">
        <v>18</v>
      </c>
    </row>
    <row r="3" spans="1:9" ht="36.75" customHeight="1" thickBot="1" x14ac:dyDescent="0.4">
      <c r="A3" s="80"/>
      <c r="B3" s="24" t="s">
        <v>48</v>
      </c>
      <c r="C3" s="71" t="s">
        <v>43</v>
      </c>
      <c r="D3" s="71" t="s">
        <v>44</v>
      </c>
      <c r="E3" s="72" t="s">
        <v>38</v>
      </c>
      <c r="F3" s="22" t="s">
        <v>17</v>
      </c>
      <c r="G3" s="22" t="s">
        <v>39</v>
      </c>
      <c r="H3" s="18" t="s">
        <v>3</v>
      </c>
      <c r="I3" s="40"/>
    </row>
    <row r="4" spans="1:9" x14ac:dyDescent="0.2">
      <c r="A4" s="4" t="s">
        <v>31</v>
      </c>
      <c r="B4" s="29" t="s">
        <v>0</v>
      </c>
      <c r="C4" s="49">
        <v>6.2E-2</v>
      </c>
      <c r="D4" s="49">
        <v>1.4500000000000001E-2</v>
      </c>
      <c r="E4" s="73">
        <v>3.7000000000000002E-3</v>
      </c>
      <c r="F4" s="49">
        <v>6.0000000000000001E-3</v>
      </c>
      <c r="G4" s="50">
        <v>1.7000000000000001E-2</v>
      </c>
      <c r="H4" s="19" t="s">
        <v>6</v>
      </c>
      <c r="I4" s="53" t="s">
        <v>40</v>
      </c>
    </row>
    <row r="5" spans="1:9" x14ac:dyDescent="0.2">
      <c r="A5" s="41" t="s">
        <v>32</v>
      </c>
      <c r="B5" s="42"/>
      <c r="C5" s="7">
        <f>IF(B5&gt;132900,IF(B5&gt;132900,132900*6.2%),B5*6.2%)</f>
        <v>0</v>
      </c>
      <c r="D5" s="63">
        <f>SUM(B5*1.45%)</f>
        <v>0</v>
      </c>
      <c r="E5" s="7">
        <f>IF(B5&gt;7000,IF(B5&gt;7000,7000*E4),B5*E4)</f>
        <v>0</v>
      </c>
      <c r="F5" s="12">
        <f>IF(B5&gt;7000,IF(B5&gt;7000,7000*F4),B5*F4)</f>
        <v>0</v>
      </c>
      <c r="G5" s="12">
        <f>IF(B5&gt;13100,IF(B5&gt;13100,13100*G4),B5*G4)</f>
        <v>0</v>
      </c>
      <c r="H5" s="46">
        <f t="shared" ref="H5:H10" si="0">SUM(C5:G5)</f>
        <v>0</v>
      </c>
    </row>
    <row r="6" spans="1:9" x14ac:dyDescent="0.2">
      <c r="A6" s="41" t="s">
        <v>33</v>
      </c>
      <c r="B6" s="42"/>
      <c r="C6" s="7">
        <f>IF(B6&gt;127200,IF(B6&gt;127200,127200*7.65%),B6*7.65%)</f>
        <v>0</v>
      </c>
      <c r="D6" s="63">
        <f t="shared" ref="D6:D9" si="1">SUM(B6*1.45%)</f>
        <v>0</v>
      </c>
      <c r="E6" s="7">
        <f>IF(B6&gt;7000,IF(B6&gt;7000,7000*E4),B6*E4)</f>
        <v>0</v>
      </c>
      <c r="F6" s="12">
        <f>IF(B6&gt;7000,IF(B6&gt;7000,7000*F4),B6*F4)</f>
        <v>0</v>
      </c>
      <c r="G6" s="12">
        <f>IF(B6&gt;12500,IF(B6&gt;12500,12500*G5),B6*G5)</f>
        <v>0</v>
      </c>
      <c r="H6" s="47">
        <f t="shared" si="0"/>
        <v>0</v>
      </c>
    </row>
    <row r="7" spans="1:9" x14ac:dyDescent="0.2">
      <c r="A7" s="41" t="s">
        <v>34</v>
      </c>
      <c r="B7" s="42"/>
      <c r="C7" s="7">
        <f>IF(B7&gt;127200,IF(B7&gt;127200,127200*7.65%),B7*7.65%)</f>
        <v>0</v>
      </c>
      <c r="D7" s="63">
        <f t="shared" si="1"/>
        <v>0</v>
      </c>
      <c r="E7" s="7">
        <f>IF(B7&gt;7000,IF(B7&gt;7000,7000*E4),B7*E4)</f>
        <v>0</v>
      </c>
      <c r="F7" s="12">
        <f>IF(B7&gt;7000,IF(B7&gt;7000,7000*F4),B7*F4)</f>
        <v>0</v>
      </c>
      <c r="G7" s="12">
        <f>IF(B7&gt;12500,IF(B7&gt;12500,12500*G6),B7*G6)</f>
        <v>0</v>
      </c>
      <c r="H7" s="47">
        <f t="shared" si="0"/>
        <v>0</v>
      </c>
    </row>
    <row r="8" spans="1:9" x14ac:dyDescent="0.2">
      <c r="A8" s="41" t="s">
        <v>35</v>
      </c>
      <c r="B8" s="42"/>
      <c r="C8" s="7">
        <f>IF(B8&gt;127200,IF(B8&gt;127200,127200*7.65%),B8*7.65%)</f>
        <v>0</v>
      </c>
      <c r="D8" s="63">
        <f t="shared" si="1"/>
        <v>0</v>
      </c>
      <c r="E8" s="7">
        <f>IF(B8&gt;7000,IF(B8&gt;7000,7000*E4),B8*E4)</f>
        <v>0</v>
      </c>
      <c r="F8" s="12">
        <f>IF(B8&gt;7000,IF(B8&gt;7000,7000*F4),B8*F4)</f>
        <v>0</v>
      </c>
      <c r="G8" s="12">
        <f>IF(B8&gt;12500,IF(B8&gt;12500,12500*G7),B8*G7)</f>
        <v>0</v>
      </c>
      <c r="H8" s="47">
        <f t="shared" si="0"/>
        <v>0</v>
      </c>
    </row>
    <row r="9" spans="1:9" ht="13.5" thickBot="1" x14ac:dyDescent="0.25">
      <c r="A9" s="41" t="s">
        <v>36</v>
      </c>
      <c r="B9" s="43"/>
      <c r="C9" s="7">
        <f>IF(B9&gt;127200,IF(B9&gt;127200,127200*7.65%),B9*7.65%)</f>
        <v>0</v>
      </c>
      <c r="D9" s="63">
        <f t="shared" si="1"/>
        <v>0</v>
      </c>
      <c r="E9" s="39">
        <f>IF(B9&gt;7000,IF(B9&gt;7000,7000*E4),B9*E4)</f>
        <v>0</v>
      </c>
      <c r="F9" s="39">
        <f>IF(B9&gt;7000,IF(B9&gt;7000,7000*F4),B9*F4)</f>
        <v>0</v>
      </c>
      <c r="G9" s="39">
        <f>IF(B9&gt;12500,IF(B9&gt;12500,12500*G8),B9*G8)</f>
        <v>0</v>
      </c>
      <c r="H9" s="48">
        <f t="shared" si="0"/>
        <v>0</v>
      </c>
    </row>
    <row r="10" spans="1:9" s="4" customFormat="1" x14ac:dyDescent="0.2">
      <c r="B10" s="45"/>
      <c r="C10" s="45">
        <f>SUM(C5:C9)</f>
        <v>0</v>
      </c>
      <c r="D10" s="45"/>
      <c r="E10" s="45">
        <f>SUM(E5:E9)</f>
        <v>0</v>
      </c>
      <c r="F10" s="45">
        <f>SUM(F5:F9)</f>
        <v>0</v>
      </c>
      <c r="G10" s="14">
        <f>SUM(G5:G9)</f>
        <v>0</v>
      </c>
      <c r="H10" s="14">
        <f t="shared" si="0"/>
        <v>0</v>
      </c>
    </row>
    <row r="11" spans="1:9" ht="13.5" thickBot="1" x14ac:dyDescent="0.25">
      <c r="B11" s="9"/>
      <c r="C11" s="8"/>
      <c r="D11" s="9"/>
      <c r="E11" s="8"/>
      <c r="F11" s="8"/>
      <c r="G11" s="8"/>
      <c r="H11" s="8"/>
    </row>
    <row r="12" spans="1:9" ht="13.5" customHeight="1" x14ac:dyDescent="0.2">
      <c r="A12" s="31" t="s">
        <v>21</v>
      </c>
      <c r="B12" s="3">
        <f>SUM(B10)</f>
        <v>0</v>
      </c>
      <c r="C12" s="3"/>
      <c r="E12" s="54"/>
      <c r="F12" s="55"/>
      <c r="G12" s="55"/>
      <c r="H12" s="56"/>
    </row>
    <row r="13" spans="1:9" ht="12.75" customHeight="1" x14ac:dyDescent="0.2">
      <c r="A13" s="31" t="s">
        <v>22</v>
      </c>
      <c r="B13" s="9">
        <f>SUM(H10)</f>
        <v>0</v>
      </c>
      <c r="C13" s="3"/>
      <c r="D13" s="9"/>
      <c r="E13" s="57"/>
      <c r="F13" s="58"/>
      <c r="G13" s="58"/>
      <c r="H13" s="59"/>
    </row>
    <row r="14" spans="1:9" s="36" customFormat="1" ht="12.75" customHeight="1" thickBot="1" x14ac:dyDescent="0.25">
      <c r="A14" s="51" t="s">
        <v>30</v>
      </c>
      <c r="B14" s="52">
        <f>SUM(B12+B13)</f>
        <v>0</v>
      </c>
      <c r="C14"/>
      <c r="D14" s="52"/>
      <c r="E14" s="60"/>
      <c r="F14" s="61"/>
      <c r="G14" s="61"/>
      <c r="H14" s="62"/>
      <c r="I14"/>
    </row>
    <row r="15" spans="1:9" x14ac:dyDescent="0.2">
      <c r="B15" s="44"/>
      <c r="D15" s="44"/>
    </row>
  </sheetData>
  <sheetProtection formatCells="0" formatColumns="0" formatRows="0" insertColumns="0" insertRows="0" insertHyperlinks="0" deleteColumns="0" deleteRows="0" sort="0" autoFilter="0" pivotTables="0"/>
  <mergeCells count="1">
    <mergeCell ref="A1:A3"/>
  </mergeCells>
  <phoneticPr fontId="0" type="noConversion"/>
  <printOptions gridLines="1"/>
  <pageMargins left="0" right="0" top="1" bottom="1" header="0.5" footer="0.5"/>
  <pageSetup scale="70" orientation="landscape" horizontalDpi="4294967293" verticalDpi="4294967293" r:id="rId1"/>
  <headerFooter alignWithMargins="0">
    <oddHeader>&amp;C&amp;"Arial,Bold"&amp;12Payroll Taxes Estimator</oddHead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Compensation 2007-Actual (2)</vt:lpstr>
      <vt:lpstr>Compensation 2007-Est</vt:lpstr>
      <vt:lpstr>Payroll Estimator</vt:lpstr>
      <vt:lpstr>'Compensation 2007-Actual (2)'!Print_Area</vt:lpstr>
      <vt:lpstr>'Compensation 2007-Est'!Print_Area</vt:lpstr>
    </vt:vector>
  </TitlesOfParts>
  <Company>JEC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bmuldrow</dc:creator>
  <cp:lastModifiedBy>Denise Stephens</cp:lastModifiedBy>
  <cp:lastPrinted>2017-10-24T14:24:25Z</cp:lastPrinted>
  <dcterms:created xsi:type="dcterms:W3CDTF">2003-11-10T23:00:47Z</dcterms:created>
  <dcterms:modified xsi:type="dcterms:W3CDTF">2019-12-03T21:20:13Z</dcterms:modified>
</cp:coreProperties>
</file>